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890" tabRatio="442" activeTab="0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_xlnm.Print_Area" localSheetId="2">'Detail'!$A:$BV</definedName>
    <definedName name="_xlnm.Print_Titles" localSheetId="2">'Detail'!$A:$A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<sst xmlns="http://schemas.openxmlformats.org/spreadsheetml/2006/main" count="208" uniqueCount="208">
  <si>
    <t>业务计划摘要</t>
  </si>
  <si>
    <t>投资</t>
  </si>
  <si>
    <t>贷款</t>
  </si>
  <si>
    <t>12个月后贷款每月还款</t>
  </si>
  <si>
    <t>贷款利息</t>
  </si>
  <si>
    <t>几年后达到</t>
  </si>
  <si>
    <t>盈亏平衡</t>
  </si>
  <si>
    <t>偿还贷款</t>
  </si>
  <si>
    <t>年份</t>
  </si>
  <si>
    <t>投资回报</t>
  </si>
  <si>
    <t>年份</t>
  </si>
  <si>
    <t>客户假设</t>
  </si>
  <si>
    <t>市场份额</t>
  </si>
  <si>
    <t>1年后</t>
  </si>
  <si>
    <t>2年后</t>
  </si>
  <si>
    <t>3年后</t>
  </si>
  <si>
    <t>5年后</t>
  </si>
  <si>
    <t>几内亚 + 几内亚比绍人口</t>
  </si>
  <si>
    <t>版本1.6 2017年8月</t>
  </si>
  <si>
    <t>按美元计算</t>
  </si>
  <si>
    <t>第1年</t>
  </si>
  <si>
    <t>第2年</t>
  </si>
  <si>
    <t>第3年</t>
  </si>
  <si>
    <t>第4年</t>
  </si>
  <si>
    <t>第5年</t>
  </si>
  <si>
    <t>第6年</t>
  </si>
  <si>
    <t>列</t>
  </si>
  <si>
    <t>C-N</t>
  </si>
  <si>
    <t>O-Z</t>
  </si>
  <si>
    <t>AA-AL</t>
  </si>
  <si>
    <t>AM-AX</t>
  </si>
  <si>
    <t>AY-BJ</t>
  </si>
  <si>
    <t>BK-BV</t>
  </si>
  <si>
    <t>终端客户数量</t>
  </si>
  <si>
    <t>市场份额</t>
  </si>
  <si>
    <t>总销售额</t>
  </si>
  <si>
    <t>现金流预测</t>
  </si>
  <si>
    <t>年初</t>
  </si>
  <si>
    <t>年末</t>
  </si>
  <si>
    <t>基础设施建设成本</t>
  </si>
  <si>
    <t>员工相关成本合计</t>
  </si>
  <si>
    <t>网络运营总成本</t>
  </si>
  <si>
    <t>一般运营总成本</t>
  </si>
  <si>
    <t>总营销成本</t>
  </si>
  <si>
    <t>运营支出</t>
  </si>
  <si>
    <t>资本支出</t>
  </si>
  <si>
    <t>年末现金</t>
  </si>
  <si>
    <t>硬件资产</t>
  </si>
  <si>
    <t>剩余贷款</t>
  </si>
  <si>
    <t>股权</t>
  </si>
  <si>
    <t>EBITA</t>
  </si>
  <si>
    <t>净收入</t>
  </si>
  <si>
    <t>每用户平均回报</t>
  </si>
  <si>
    <t>每客户收入</t>
  </si>
  <si>
    <t>每客户每月利润</t>
  </si>
  <si>
    <t>利润率</t>
  </si>
  <si>
    <t>月份</t>
  </si>
  <si>
    <r>
      <t xml:space="preserve">  网站数量 </t>
    </r>
    <r>
      <rPr>
        <b/>
        <sz val="10"/>
        <rFont val="Arial"/>
        <family val="2"/>
      </rPr>
      <t xml:space="preserve">几内亚 </t>
    </r>
    <r>
      <rPr>
        <sz val="10"/>
        <rFont val="Arial"/>
        <family val="0"/>
      </rPr>
      <t>比绍</t>
    </r>
  </si>
  <si>
    <t xml:space="preserve">  本月新增站点</t>
  </si>
  <si>
    <t xml:space="preserve">  2Mbit用户数量</t>
  </si>
  <si>
    <t xml:space="preserve">  4Mbit用户数量</t>
  </si>
  <si>
    <t xml:space="preserve">  10Mbit用户数量</t>
  </si>
  <si>
    <r>
      <t xml:space="preserve">   </t>
    </r>
    <r>
      <rPr>
        <b/>
        <sz val="10"/>
        <rFont val="Arial"/>
        <family val="2"/>
      </rPr>
      <t>几内亚</t>
    </r>
    <r>
      <rPr>
        <sz val="10"/>
        <rFont val="Arial"/>
        <family val="0"/>
      </rPr>
      <t>站点数量</t>
    </r>
  </si>
  <si>
    <t xml:space="preserve">  本月新增站点</t>
  </si>
  <si>
    <t xml:space="preserve">  2Mbit用户数量</t>
  </si>
  <si>
    <t xml:space="preserve">  4Mbit用户数量</t>
  </si>
  <si>
    <t xml:space="preserve">  10Mbit用户数量</t>
  </si>
  <si>
    <t>几内亚 + 几内亚比绍客户总数量</t>
  </si>
  <si>
    <t>收入</t>
  </si>
  <si>
    <t xml:space="preserve">  2MBit / 秒订购费（不含 增值税）</t>
  </si>
  <si>
    <t xml:space="preserve">  4MBit /秒订购费（不含 增值税）</t>
  </si>
  <si>
    <t xml:space="preserve">  10MBit /秒订购费（不含 增值税）</t>
  </si>
  <si>
    <t xml:space="preserve">  2Mbits总订购收入</t>
  </si>
  <si>
    <t xml:space="preserve">  4MBit /秒总订购收入</t>
  </si>
  <si>
    <t xml:space="preserve">  10MBit /秒订购收入</t>
  </si>
  <si>
    <t xml:space="preserve">  总分配带宽（MB）（超额系数）</t>
  </si>
  <si>
    <t>每用户平均回报（ARPU）</t>
  </si>
  <si>
    <t>总收入</t>
  </si>
  <si>
    <t>基础设施建设成本</t>
  </si>
  <si>
    <t xml:space="preserve">  集中硬件</t>
  </si>
  <si>
    <t xml:space="preserve">  新小区成本（BTS）</t>
  </si>
  <si>
    <t>基础设施建设成本</t>
  </si>
  <si>
    <t>员工相关成本</t>
  </si>
  <si>
    <t>员工</t>
  </si>
  <si>
    <t xml:space="preserve">  首席执行官</t>
  </si>
  <si>
    <t xml:space="preserve">  首席技术官</t>
  </si>
  <si>
    <t xml:space="preserve">  首席财务官</t>
  </si>
  <si>
    <t xml:space="preserve">  首席运营官</t>
  </si>
  <si>
    <t xml:space="preserve">  助理与行政</t>
  </si>
  <si>
    <t xml:space="preserve">  技术与建设1</t>
  </si>
  <si>
    <t xml:space="preserve">  技术与建设2</t>
  </si>
  <si>
    <t xml:space="preserve">  营销与销售（含奖金）</t>
  </si>
  <si>
    <t xml:space="preserve">  漫游经理</t>
  </si>
  <si>
    <t xml:space="preserve">  计费管理员</t>
  </si>
  <si>
    <t xml:space="preserve">  客户支持</t>
  </si>
  <si>
    <t xml:space="preserve">  总工资</t>
  </si>
  <si>
    <t xml:space="preserve">  工资成本</t>
  </si>
  <si>
    <t xml:space="preserve">  员工成本（包括新员工）</t>
  </si>
  <si>
    <t xml:space="preserve">  旅行费用预算</t>
  </si>
  <si>
    <t>员工相关成本合计</t>
  </si>
  <si>
    <t>网络运营成本</t>
  </si>
  <si>
    <t xml:space="preserve">  房租费用</t>
  </si>
  <si>
    <t xml:space="preserve">  站点租金</t>
  </si>
  <si>
    <t xml:space="preserve">  光纤链接</t>
  </si>
  <si>
    <t>需要的总带宽</t>
  </si>
  <si>
    <t xml:space="preserve">  国际电路STM-1数量（155M）</t>
  </si>
  <si>
    <t xml:space="preserve">  国际电路STM-4数量（640M）</t>
  </si>
  <si>
    <t xml:space="preserve">  国际电路STM-64数量（10G）</t>
  </si>
  <si>
    <t xml:space="preserve">  国际电路总成本</t>
  </si>
  <si>
    <t xml:space="preserve">  频谱许可费</t>
  </si>
  <si>
    <t xml:space="preserve">  微波链接频谱费</t>
  </si>
  <si>
    <t xml:space="preserve">  每月维修中心硬件</t>
  </si>
  <si>
    <t>每站点硬件每月维护成本</t>
  </si>
  <si>
    <t>网络运营总成本</t>
  </si>
  <si>
    <t>一般运营成本</t>
  </si>
  <si>
    <t>办公室成本</t>
  </si>
  <si>
    <t>零售点成本</t>
  </si>
  <si>
    <t>一般运营总成本</t>
  </si>
  <si>
    <t>营销费用</t>
  </si>
  <si>
    <t xml:space="preserve">  营销预算</t>
  </si>
  <si>
    <t xml:space="preserve">  客户手机补贴成本</t>
  </si>
  <si>
    <t xml:space="preserve">  总营销成本</t>
  </si>
  <si>
    <t>总计</t>
  </si>
  <si>
    <t>基础设施建设成本</t>
  </si>
  <si>
    <t>员工相关成本合计</t>
  </si>
  <si>
    <t>网络运营总成本</t>
  </si>
  <si>
    <t>一般运营总成本</t>
  </si>
  <si>
    <t>总营销成本</t>
  </si>
  <si>
    <t>每月运营总成本（OPEX）</t>
  </si>
  <si>
    <t>每月总资本支出（CAPEX）</t>
  </si>
  <si>
    <t>硬件贬值</t>
  </si>
  <si>
    <t xml:space="preserve"> 每月折旧</t>
  </si>
  <si>
    <t>贷款</t>
  </si>
  <si>
    <t>贷款价值</t>
  </si>
  <si>
    <t>贷款利息</t>
  </si>
  <si>
    <t>贷款偿还</t>
  </si>
  <si>
    <t>每月总成本</t>
  </si>
  <si>
    <t>每月总收入</t>
  </si>
  <si>
    <t>月初银行现金</t>
  </si>
  <si>
    <t>投资</t>
  </si>
  <si>
    <t>月末银行现金</t>
  </si>
  <si>
    <t>几个月后盈亏平衡</t>
  </si>
  <si>
    <t>几个月后取得投资回报</t>
  </si>
  <si>
    <t>几个月偿还贷款</t>
  </si>
  <si>
    <t>损益表</t>
  </si>
  <si>
    <t>总收入</t>
  </si>
  <si>
    <t>网络运营成本</t>
  </si>
  <si>
    <t>员工相关成本</t>
  </si>
  <si>
    <t>一般运营成本</t>
  </si>
  <si>
    <t>营销成本</t>
  </si>
  <si>
    <t>总运营费用</t>
  </si>
  <si>
    <t>税息折旧及摊销前利润（EBITDA）</t>
  </si>
  <si>
    <t>折旧与摊销</t>
  </si>
  <si>
    <t>营业收入</t>
  </si>
  <si>
    <t>EBIT</t>
  </si>
  <si>
    <t>利息支出</t>
  </si>
  <si>
    <t>税前收入（EBT）</t>
  </si>
  <si>
    <t>税</t>
  </si>
  <si>
    <t>净收入</t>
  </si>
  <si>
    <t>资产负债表</t>
  </si>
  <si>
    <t>资产 - 基础设施</t>
  </si>
  <si>
    <r>
      <t>扣除</t>
    </r>
    <r>
      <rPr>
        <sz val="10"/>
        <rFont val="Arial"/>
        <family val="0"/>
      </rPr>
      <t xml:space="preserve"> 折旧</t>
    </r>
  </si>
  <si>
    <t>资产（基础设施 - 账面净值）</t>
  </si>
  <si>
    <t>银行现金</t>
  </si>
  <si>
    <t>负债 - 贷款</t>
  </si>
  <si>
    <r>
      <t xml:space="preserve">扣除 </t>
    </r>
    <r>
      <rPr>
        <sz val="10"/>
        <rFont val="Arial"/>
        <family val="0"/>
      </rPr>
      <t>偿还贷款</t>
    </r>
  </si>
  <si>
    <t>总负债（贷款）</t>
  </si>
  <si>
    <t>净资产</t>
  </si>
  <si>
    <t>股权</t>
  </si>
  <si>
    <t>占股比例（许可价值）</t>
  </si>
  <si>
    <t>留存收入/累积赤字</t>
  </si>
  <si>
    <t>总股权</t>
  </si>
  <si>
    <t>现金流</t>
  </si>
  <si>
    <t>经营活动产生的现金</t>
  </si>
  <si>
    <t>服务收入产生的现金</t>
  </si>
  <si>
    <t>支付经营费用的现金</t>
  </si>
  <si>
    <t>支付利息的现金</t>
  </si>
  <si>
    <t>支付税款的现金</t>
  </si>
  <si>
    <t>投资活动产生的现金</t>
  </si>
  <si>
    <t>支付基础设施成本的现金</t>
  </si>
  <si>
    <t>融资活动产生的现金</t>
  </si>
  <si>
    <t>通过长期贷款收到的现金</t>
  </si>
  <si>
    <t>支付长期贷款的现金</t>
  </si>
  <si>
    <t>净现金变动</t>
  </si>
  <si>
    <t>每新站点成本（假设）</t>
  </si>
  <si>
    <t>美元</t>
  </si>
  <si>
    <t>美元总计:</t>
  </si>
  <si>
    <t>用电量</t>
  </si>
  <si>
    <t>总功率</t>
  </si>
  <si>
    <t>2GHz扇区数量</t>
  </si>
  <si>
    <t>5GHz扇区数量</t>
  </si>
  <si>
    <t>W</t>
  </si>
  <si>
    <t>800MHz扇区数量</t>
  </si>
  <si>
    <t>1800MHz单元数量</t>
  </si>
  <si>
    <t>微波链接</t>
  </si>
  <si>
    <t>W</t>
  </si>
  <si>
    <t>50米桅杆全部包括在内</t>
  </si>
  <si>
    <t>48端口智能以太网交换机</t>
  </si>
  <si>
    <t>2kW自主太阳能系统</t>
  </si>
  <si>
    <t>W</t>
  </si>
  <si>
    <t>总计</t>
  </si>
  <si>
    <t>初期硬件</t>
  </si>
  <si>
    <t>核心移动交换机预算（EPC，HLR等）</t>
  </si>
  <si>
    <t>语音交换机预算</t>
  </si>
  <si>
    <t>服务器</t>
  </si>
  <si>
    <t>核心路由器</t>
  </si>
  <si>
    <t>初期硬件合计</t>
  </si>
  <si>
    <t>每月维护费用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</si>
</sst>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[$$-409]#,##0"/>
    <numFmt numFmtId="167" formatCode="[$€-2]\ #,##0.00"/>
    <numFmt numFmtId="168" formatCode="[$€-2]\ #,##0"/>
    <numFmt numFmtId="169" formatCode="[$USD]\ #,##0"/>
    <numFmt numFmtId="170" formatCode="mmmm\-yy"/>
    <numFmt numFmtId="171" formatCode="_(* #,##0_);_(* \(#,##0\);_(* &quot;-&quot;??_);_(@_)"/>
    <numFmt numFmtId="172" formatCode="\$#,##0_);[Red]\(\$#,##0\)"/>
    <numFmt numFmtId="173" formatCode="_ * #,##0_ ;_ * \-#,##0_ ;_ * &quot;-&quot;??_ ;_ @_ "/>
    <numFmt numFmtId="174" formatCode="_-[$$-409]* #,##0.00_ ;_-[$$-409]* \-#,##0.00\ ;_-[$$-409]* &quot;-&quot;??_ ;_-@_ "/>
    <numFmt numFmtId="175" formatCode="_-[$$-409]* #,##0_ ;_-[$$-409]* \-#,##0\ ;_-[$$-409]* &quot;-&quot;_ ;_-@_ "/>
    <numFmt numFmtId="176" formatCode="\ #,##0\ &quot;MBps&quot;"/>
    <numFmt numFmtId="177" formatCode="0;;"/>
    <numFmt numFmtId="178" formatCode="#\'##0;\-#\'##0;0"/>
    <numFmt numFmtId="179" formatCode="&quot;$&quot;#\'###\'##0;\-&quot;$&quot;#\'###\'##0;&quot;$&quot;0"/>
  </numFmts>
  <fonts count="48">
    <font>
      <sz val="10"/>
      <name val="Arial"/>
      <family val="0"/>
    </font>
    <font>
      <sz val="11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0"/>
      <color indexed="10"/>
      <name val="Arial"/>
      <family val="0"/>
    </font>
    <font>
      <b/>
      <sz val="18"/>
      <color indexed="62"/>
      <name val="Book Antiqu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17"/>
      <name val="Century Gothic"/>
      <family val="2"/>
    </font>
    <font>
      <sz val="11"/>
      <color indexed="14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18"/>
      <color indexed="8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" fillId="33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74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171" fontId="8" fillId="0" borderId="0" xfId="44" applyNumberFormat="1" applyFont="1" applyAlignment="1">
      <alignment/>
    </xf>
    <xf numFmtId="171" fontId="8" fillId="0" borderId="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4" fontId="8" fillId="0" borderId="0" xfId="42" applyNumberFormat="1" applyFont="1" applyBorder="1" applyAlignment="1">
      <alignment/>
    </xf>
    <xf numFmtId="17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8" fillId="0" borderId="0" xfId="57" applyNumberFormat="1" applyFont="1" applyBorder="1" applyAlignment="1">
      <alignment/>
    </xf>
    <xf numFmtId="175" fontId="8" fillId="0" borderId="0" xfId="44" applyNumberFormat="1" applyFont="1" applyAlignment="1">
      <alignment/>
    </xf>
    <xf numFmtId="175" fontId="0" fillId="0" borderId="0" xfId="0" applyNumberFormat="1" applyAlignment="1">
      <alignment/>
    </xf>
    <xf numFmtId="10" fontId="8" fillId="0" borderId="0" xfId="44" applyNumberFormat="1" applyFont="1" applyAlignment="1">
      <alignment/>
    </xf>
    <xf numFmtId="173" fontId="0" fillId="0" borderId="0" xfId="42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5" fontId="2" fillId="34" borderId="12" xfId="44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4" applyNumberFormat="1" applyFont="1" applyFill="1" applyBorder="1" applyAlignment="1">
      <alignment/>
    </xf>
    <xf numFmtId="174" fontId="0" fillId="35" borderId="0" xfId="44" applyNumberFormat="1" applyFont="1" applyFill="1" applyBorder="1" applyAlignment="1">
      <alignment/>
    </xf>
    <xf numFmtId="175" fontId="2" fillId="34" borderId="14" xfId="44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4" fontId="8" fillId="0" borderId="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8" fillId="0" borderId="0" xfId="0" applyNumberFormat="1" applyFont="1" applyFill="1" applyBorder="1" applyAlignment="1">
      <alignment/>
    </xf>
    <xf numFmtId="175" fontId="8" fillId="0" borderId="0" xfId="44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73" fontId="0" fillId="7" borderId="0" xfId="42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66" fontId="0" fillId="7" borderId="0" xfId="42" applyNumberFormat="1" applyFont="1" applyFill="1" applyBorder="1" applyAlignment="1">
      <alignment/>
    </xf>
    <xf numFmtId="175" fontId="0" fillId="7" borderId="0" xfId="42" applyNumberFormat="1" applyFont="1" applyFill="1" applyBorder="1" applyAlignment="1">
      <alignment/>
    </xf>
    <xf numFmtId="166" fontId="0" fillId="7" borderId="0" xfId="44" applyNumberFormat="1" applyFont="1" applyFill="1" applyBorder="1" applyAlignment="1">
      <alignment/>
    </xf>
    <xf numFmtId="10" fontId="0" fillId="7" borderId="0" xfId="57" applyNumberFormat="1" applyFont="1" applyFill="1" applyBorder="1" applyAlignment="1">
      <alignment/>
    </xf>
    <xf numFmtId="175" fontId="0" fillId="7" borderId="0" xfId="0" applyNumberFormat="1" applyFont="1" applyFill="1" applyBorder="1" applyAlignment="1">
      <alignment/>
    </xf>
    <xf numFmtId="175" fontId="0" fillId="7" borderId="0" xfId="44" applyNumberFormat="1" applyFont="1" applyFill="1" applyBorder="1" applyAlignment="1">
      <alignment/>
    </xf>
    <xf numFmtId="176" fontId="0" fillId="7" borderId="0" xfId="42" applyNumberFormat="1" applyFont="1" applyFill="1" applyBorder="1" applyAlignment="1">
      <alignment/>
    </xf>
    <xf numFmtId="175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74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57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42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75" fontId="0" fillId="7" borderId="13" xfId="0" applyNumberFormat="1" applyFont="1" applyFill="1" applyBorder="1" applyAlignment="1">
      <alignment/>
    </xf>
    <xf numFmtId="175" fontId="0" fillId="7" borderId="13" xfId="44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49" fontId="0" fillId="7" borderId="13" xfId="42" applyNumberFormat="1" applyFont="1" applyFill="1" applyBorder="1" applyAlignment="1">
      <alignment/>
    </xf>
    <xf numFmtId="174" fontId="0" fillId="7" borderId="0" xfId="42" applyNumberFormat="1" applyFont="1" applyFill="1" applyBorder="1" applyAlignment="1">
      <alignment/>
    </xf>
    <xf numFmtId="49" fontId="4" fillId="11" borderId="15" xfId="44" applyNumberFormat="1" applyFont="1" applyFill="1" applyBorder="1" applyAlignment="1">
      <alignment/>
    </xf>
    <xf numFmtId="174" fontId="0" fillId="11" borderId="16" xfId="44" applyNumberFormat="1" applyFont="1" applyFill="1" applyBorder="1" applyAlignment="1">
      <alignment/>
    </xf>
    <xf numFmtId="174" fontId="0" fillId="11" borderId="16" xfId="44" applyNumberFormat="1" applyFont="1" applyFill="1" applyBorder="1" applyAlignment="1">
      <alignment/>
    </xf>
    <xf numFmtId="9" fontId="0" fillId="11" borderId="16" xfId="57" applyFont="1" applyFill="1" applyBorder="1" applyAlignment="1">
      <alignment/>
    </xf>
    <xf numFmtId="166" fontId="0" fillId="7" borderId="13" xfId="42" applyNumberFormat="1" applyFont="1" applyFill="1" applyBorder="1" applyAlignment="1">
      <alignment/>
    </xf>
    <xf numFmtId="166" fontId="0" fillId="7" borderId="13" xfId="44" applyNumberFormat="1" applyFont="1" applyFill="1" applyBorder="1" applyAlignment="1">
      <alignment/>
    </xf>
    <xf numFmtId="176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75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34" borderId="12" xfId="0" applyNumberFormat="1" applyFont="1" applyFill="1" applyBorder="1" applyAlignment="1">
      <alignment/>
    </xf>
    <xf numFmtId="175" fontId="0" fillId="34" borderId="12" xfId="44" applyNumberFormat="1" applyFont="1" applyFill="1" applyBorder="1" applyAlignment="1">
      <alignment/>
    </xf>
    <xf numFmtId="175" fontId="47" fillId="34" borderId="12" xfId="44" applyNumberFormat="1" applyFont="1" applyFill="1" applyBorder="1" applyAlignment="1">
      <alignment/>
    </xf>
    <xf numFmtId="175" fontId="47" fillId="34" borderId="12" xfId="44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75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77" fontId="0" fillId="7" borderId="13" xfId="0" applyNumberFormat="1" applyFont="1" applyFill="1" applyBorder="1" applyAlignment="1">
      <alignment/>
    </xf>
    <xf numFmtId="177" fontId="0" fillId="7" borderId="0" xfId="42" applyNumberFormat="1" applyFont="1" applyFill="1" applyBorder="1" applyAlignment="1">
      <alignment/>
    </xf>
    <xf numFmtId="177" fontId="0" fillId="7" borderId="0" xfId="0" applyNumberFormat="1" applyFont="1" applyFill="1" applyBorder="1" applyAlignment="1">
      <alignment/>
    </xf>
    <xf numFmtId="176" fontId="0" fillId="7" borderId="13" xfId="42" applyNumberFormat="1" applyFont="1" applyFill="1" applyBorder="1" applyAlignment="1">
      <alignment/>
    </xf>
    <xf numFmtId="2" fontId="0" fillId="7" borderId="0" xfId="42" applyNumberFormat="1" applyFont="1" applyFill="1" applyBorder="1" applyAlignment="1">
      <alignment/>
    </xf>
    <xf numFmtId="175" fontId="4" fillId="7" borderId="13" xfId="0" applyNumberFormat="1" applyFont="1" applyFill="1" applyBorder="1" applyAlignment="1">
      <alignment/>
    </xf>
    <xf numFmtId="174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74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75" fontId="3" fillId="7" borderId="15" xfId="0" applyNumberFormat="1" applyFont="1" applyFill="1" applyBorder="1" applyAlignment="1">
      <alignment/>
    </xf>
    <xf numFmtId="175" fontId="0" fillId="7" borderId="16" xfId="0" applyNumberFormat="1" applyFont="1" applyFill="1" applyBorder="1" applyAlignment="1">
      <alignment/>
    </xf>
    <xf numFmtId="175" fontId="2" fillId="7" borderId="13" xfId="0" applyNumberFormat="1" applyFont="1" applyFill="1" applyBorder="1" applyAlignment="1">
      <alignment/>
    </xf>
    <xf numFmtId="175" fontId="3" fillId="7" borderId="13" xfId="0" applyNumberFormat="1" applyFont="1" applyFill="1" applyBorder="1" applyAlignment="1">
      <alignment/>
    </xf>
    <xf numFmtId="175" fontId="3" fillId="34" borderId="13" xfId="0" applyNumberFormat="1" applyFont="1" applyFill="1" applyBorder="1" applyAlignment="1">
      <alignment/>
    </xf>
    <xf numFmtId="175" fontId="0" fillId="34" borderId="0" xfId="0" applyNumberFormat="1" applyFont="1" applyFill="1" applyBorder="1" applyAlignment="1">
      <alignment/>
    </xf>
    <xf numFmtId="175" fontId="3" fillId="34" borderId="19" xfId="0" applyNumberFormat="1" applyFont="1" applyFill="1" applyBorder="1" applyAlignment="1">
      <alignment/>
    </xf>
    <xf numFmtId="175" fontId="0" fillId="34" borderId="20" xfId="0" applyNumberFormat="1" applyFont="1" applyFill="1" applyBorder="1" applyAlignment="1">
      <alignment/>
    </xf>
    <xf numFmtId="175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10" fontId="0" fillId="7" borderId="0" xfId="44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SAG3000-4U_classis_pricing_20110419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7675"/>
          <c:w val="0.9295"/>
          <c:h val="0.8257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几内亚 + 几内亚比绍客户总数量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5014768"/>
        <c:axId val="50592817"/>
      </c:areaChart>
      <c:catAx>
        <c:axId val="5014768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92817"/>
        <c:crosses val="autoZero"/>
        <c:auto val="1"/>
        <c:lblOffset val="100"/>
        <c:tickLblSkip val="6"/>
        <c:noMultiLvlLbl val="0"/>
      </c:catAx>
      <c:valAx>
        <c:axId val="50592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47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Income (monthly)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7175"/>
          <c:w val="0.93125"/>
          <c:h val="0.828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净收入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16078318"/>
        <c:axId val="30070935"/>
      </c:areaChart>
      <c:catAx>
        <c:axId val="16078318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70935"/>
        <c:crosses val="autoZero"/>
        <c:auto val="1"/>
        <c:lblOffset val="100"/>
        <c:tickLblSkip val="6"/>
        <c:noMultiLvlLbl val="0"/>
      </c:catAx>
      <c:valAx>
        <c:axId val="30070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783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21375"/>
          <c:w val="0.9295"/>
          <c:h val="0.7892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月末银行现金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3332798"/>
        <c:axId val="55298855"/>
      </c:areaChart>
      <c:catAx>
        <c:axId val="3332798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98855"/>
        <c:crosses val="autoZero"/>
        <c:auto val="1"/>
        <c:lblOffset val="100"/>
        <c:tickLblSkip val="6"/>
        <c:noMultiLvlLbl val="0"/>
      </c:catAx>
      <c:valAx>
        <c:axId val="55298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27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4925"/>
          <c:w val="0.9295"/>
          <c:h val="0.754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贷款价值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30153404"/>
        <c:axId val="40110733"/>
      </c:areaChart>
      <c:catAx>
        <c:axId val="3015340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10733"/>
        <c:crosses val="autoZero"/>
        <c:auto val="1"/>
        <c:lblOffset val="100"/>
        <c:tickLblSkip val="6"/>
        <c:noMultiLvlLbl val="0"/>
      </c:catAx>
      <c:valAx>
        <c:axId val="40110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534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175"/>
          <c:w val="0.9275"/>
          <c:h val="0.828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1518698"/>
        <c:axId val="49830883"/>
      </c:areaChart>
      <c:catAx>
        <c:axId val="1518698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30883"/>
        <c:crosses val="autoZero"/>
        <c:auto val="1"/>
        <c:lblOffset val="100"/>
        <c:tickLblSkip val="6"/>
        <c:noMultiLvlLbl val="0"/>
      </c:catAx>
      <c:valAx>
        <c:axId val="49830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86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2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21075"/>
          <c:w val="0.928"/>
          <c:h val="0.792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几内亚 + 几内亚比绍客户总数量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11772744"/>
        <c:axId val="34086057"/>
      </c:areaChart>
      <c:catAx>
        <c:axId val="11772744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86057"/>
        <c:crosses val="autoZero"/>
        <c:auto val="1"/>
        <c:lblOffset val="100"/>
        <c:tickLblSkip val="6"/>
        <c:noMultiLvlLbl val="0"/>
      </c:catAx>
      <c:valAx>
        <c:axId val="34086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727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225"/>
          <c:w val="0.9275"/>
          <c:h val="0.830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月末银行现金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7380694"/>
        <c:axId val="31442527"/>
      </c:areaChart>
      <c:catAx>
        <c:axId val="738069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42527"/>
        <c:crosses val="autoZero"/>
        <c:auto val="1"/>
        <c:lblOffset val="100"/>
        <c:tickLblSkip val="6"/>
        <c:noMultiLvlLbl val="0"/>
      </c:catAx>
      <c:valAx>
        <c:axId val="31442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806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7975"/>
          <c:w val="0.92775"/>
          <c:h val="0.822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贷款价值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5155476"/>
        <c:axId val="61427333"/>
      </c:areaChart>
      <c:catAx>
        <c:axId val="5155476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27333"/>
        <c:crosses val="autoZero"/>
        <c:auto val="1"/>
        <c:lblOffset val="100"/>
        <c:tickLblSkip val="6"/>
        <c:noMultiLvlLbl val="0"/>
      </c:catAx>
      <c:valAx>
        <c:axId val="61427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54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Assets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2375"/>
          <c:w val="0.93175"/>
          <c:h val="0.779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硬件贬值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32284162"/>
        <c:axId val="2852507"/>
      </c:areaChart>
      <c:catAx>
        <c:axId val="32284162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2507"/>
        <c:crosses val="autoZero"/>
        <c:auto val="1"/>
        <c:lblOffset val="100"/>
        <c:tickLblSkip val="6"/>
        <c:noMultiLvlLbl val="0"/>
      </c:catAx>
      <c:valAx>
        <c:axId val="2852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841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175"/>
          <c:w val="0.93125"/>
          <c:h val="0.8582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18316448"/>
        <c:axId val="1080353"/>
      </c:areaChart>
      <c:catAx>
        <c:axId val="18316448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0353"/>
        <c:crosses val="autoZero"/>
        <c:auto val="1"/>
        <c:lblOffset val="100"/>
        <c:tickLblSkip val="6"/>
        <c:noMultiLvlLbl val="0"/>
      </c:catAx>
      <c:valAx>
        <c:axId val="1080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164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524250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123825</xdr:rowOff>
    </xdr:to>
    <xdr:graphicFrame>
      <xdr:nvGraphicFramePr>
        <xdr:cNvPr id="2" name="Chart 1"/>
        <xdr:cNvGraphicFramePr/>
      </xdr:nvGraphicFramePr>
      <xdr:xfrm>
        <a:off x="4572000" y="66675"/>
        <a:ext cx="337185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914525"/>
        <a:ext cx="33528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457575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104775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76750"/>
        <a:ext cx="32670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.14.3\translated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2">
      <selection activeCell="D20" sqref="D20"/>
    </sheetView>
  </sheetViews>
  <sheetFormatPr defaultColWidth="11.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6" max="7" width="11.421875" style="0" customWidth="1"/>
    <col min="8" max="8" width="14.00390625" style="0" bestFit="1" customWidth="1"/>
  </cols>
  <sheetData>
    <row r="2" ht="15">
      <c r="B2" s="5" t="s">
        <v>0</v>
      </c>
    </row>
    <row r="3" spans="2:3" ht="12">
      <c r="B3" t="s">
        <v>1</v>
      </c>
      <c r="C3" s="32">
        <v>30000000</v>
      </c>
    </row>
    <row r="4" spans="2:4" ht="12">
      <c r="B4" t="s">
        <v>2</v>
      </c>
      <c r="C4" s="32">
        <v>0</v>
      </c>
      <c r="D4" s="4"/>
    </row>
    <row r="5" spans="2:8" ht="12.75">
      <c r="B5" t="s">
        <v>3</v>
      </c>
      <c r="C5" s="32">
        <v>0</v>
      </c>
      <c r="D5" s="7"/>
      <c r="E5" s="20"/>
      <c r="H5" s="8"/>
    </row>
    <row r="6" spans="2:5" ht="12">
      <c r="B6" t="s">
        <v>4</v>
      </c>
      <c r="C6" s="2">
        <v>0</v>
      </c>
      <c r="D6" s="7"/>
      <c r="E6" s="8"/>
    </row>
    <row r="7" spans="3:5" ht="12">
      <c r="C7" s="12"/>
      <c r="D7" s="7"/>
      <c r="E7" s="8"/>
    </row>
    <row r="8" spans="2:7" ht="12.75">
      <c r="B8" s="3" t="s">
        <v>5</v>
      </c>
      <c r="C8" s="11">
        <f>Detail!B96/12</f>
        <v>0.8333333333333334</v>
      </c>
      <c r="D8" t="s">
        <v>6</v>
      </c>
      <c r="G8" s="9"/>
    </row>
    <row r="9" spans="2:4" ht="12.75">
      <c r="B9" s="3" t="s">
        <v>7</v>
      </c>
      <c r="C9" s="11">
        <f>Detail!B98/12</f>
        <v>0</v>
      </c>
      <c r="D9" t="s">
        <v>8</v>
      </c>
    </row>
    <row r="10" spans="2:5" ht="12.75">
      <c r="B10" s="3" t="s">
        <v>9</v>
      </c>
      <c r="C10" s="11">
        <f>Detail!B97/12</f>
        <v>3.6666666666666665</v>
      </c>
      <c r="D10" t="s">
        <v>10</v>
      </c>
      <c r="E10" s="10"/>
    </row>
    <row r="11" spans="3:5" ht="12">
      <c r="C11" t="s">
        <v>11</v>
      </c>
      <c r="D11" t="s">
        <v>12</v>
      </c>
      <c r="E11" s="10"/>
    </row>
    <row r="12" spans="2:4" ht="12">
      <c r="B12" t="s">
        <v>13</v>
      </c>
      <c r="C12" s="1">
        <f>Yearly!B4</f>
        <v>31455</v>
      </c>
      <c r="D12" s="2">
        <f>C12/POPULATION</f>
        <v>0.002711637931034483</v>
      </c>
    </row>
    <row r="13" spans="2:4" ht="12">
      <c r="B13" t="s">
        <v>14</v>
      </c>
      <c r="C13" s="1">
        <f>Yearly!C4</f>
        <v>88472.370710981</v>
      </c>
      <c r="D13" s="2">
        <f>C13/POPULATION</f>
        <v>0.007626928509567328</v>
      </c>
    </row>
    <row r="14" spans="2:4" ht="12">
      <c r="B14" t="s">
        <v>15</v>
      </c>
      <c r="C14" s="1">
        <f>Yearly!D4</f>
        <v>199256.72917069547</v>
      </c>
      <c r="D14" s="2">
        <f>C14/POPULATION</f>
        <v>0.017177304238853056</v>
      </c>
    </row>
    <row r="15" spans="2:4" ht="12">
      <c r="B15" t="s">
        <v>16</v>
      </c>
      <c r="C15" s="1">
        <f>Yearly!E4</f>
        <v>422843.220067343</v>
      </c>
      <c r="D15" s="2">
        <f>C15/POPULATION</f>
        <v>0.03645200172994336</v>
      </c>
    </row>
    <row r="16" spans="2:4" ht="12">
      <c r="B16" t="s">
        <v>17</v>
      </c>
      <c r="C16" s="34">
        <f>1600000+10000000</f>
        <v>11600000</v>
      </c>
      <c r="D16" s="2"/>
    </row>
    <row r="17" spans="3:4" ht="12">
      <c r="C17" s="1"/>
      <c r="D17" s="2"/>
    </row>
    <row r="18" spans="3:4" ht="12">
      <c r="C18" s="1"/>
      <c r="D18" s="2"/>
    </row>
    <row r="19" spans="3:4" ht="12">
      <c r="C19" s="1"/>
      <c r="D19" s="2"/>
    </row>
    <row r="21" spans="2:3" ht="12">
      <c r="B21" t="s">
        <v>18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32" sqref="A1:G32"/>
    </sheetView>
  </sheetViews>
  <sheetFormatPr defaultColWidth="11.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6" max="16" width="11.421875" style="0" customWidth="1"/>
    <col min="17" max="17" width="26.421875" style="0" customWidth="1"/>
    <col min="18" max="26" width="10.140625" style="0" customWidth="1"/>
  </cols>
  <sheetData>
    <row r="1" spans="1:7" ht="12.75" thickBot="1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</row>
    <row r="2" spans="1:7" s="46" customFormat="1" ht="6">
      <c r="A2" s="45" t="s">
        <v>26</v>
      </c>
      <c r="B2" s="45" t="s">
        <v>27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</row>
    <row r="3" spans="1:6" ht="12.75">
      <c r="A3" s="14"/>
      <c r="B3" s="15"/>
      <c r="C3" s="15"/>
      <c r="D3" s="15"/>
      <c r="E3" s="15"/>
      <c r="F3" s="15"/>
    </row>
    <row r="4" spans="1:7" ht="12">
      <c r="A4" s="22" t="s">
        <v>33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">
      <c r="A5" s="24" t="s">
        <v>34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">
      <c r="A6" s="25" t="s">
        <v>35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">
      <c r="A7" s="24"/>
      <c r="B7" s="26"/>
      <c r="C7" s="26"/>
      <c r="D7" s="26"/>
      <c r="E7" s="27"/>
      <c r="F7" s="27"/>
    </row>
    <row r="8" spans="1:6" ht="12">
      <c r="A8" s="29" t="s">
        <v>36</v>
      </c>
      <c r="B8" s="28"/>
      <c r="C8" s="28"/>
      <c r="D8" s="28"/>
      <c r="E8" s="28"/>
      <c r="F8" s="28"/>
    </row>
    <row r="9" spans="1:7" s="32" customFormat="1" ht="12">
      <c r="A9" s="48" t="s">
        <v>37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">
      <c r="A10" s="48" t="s">
        <v>38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">
      <c r="A11" s="28"/>
      <c r="B11" s="24"/>
      <c r="C11" s="24"/>
      <c r="D11" s="24"/>
      <c r="E11" s="24"/>
      <c r="F11" s="24"/>
    </row>
    <row r="12" spans="1:12" ht="12">
      <c r="A12" s="38" t="s">
        <v>39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">
      <c r="A13" s="38" t="s">
        <v>40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">
      <c r="A14" s="38" t="s">
        <v>41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">
      <c r="A15" s="38" t="s">
        <v>42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">
      <c r="A16" s="38" t="s">
        <v>43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">
      <c r="A18" s="49" t="s">
        <v>44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">
      <c r="A19" s="49" t="s">
        <v>45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">
      <c r="A20" s="49" t="s">
        <v>46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">
      <c r="A21" s="50" t="s">
        <v>47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">
      <c r="A22" s="50"/>
      <c r="B22" s="48"/>
      <c r="C22" s="48"/>
      <c r="D22" s="48"/>
      <c r="E22" s="48"/>
      <c r="F22" s="48"/>
      <c r="G22" s="48"/>
    </row>
    <row r="23" spans="1:7" s="32" customFormat="1" ht="12">
      <c r="A23" s="48" t="s">
        <v>48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">
      <c r="A24" s="48" t="s">
        <v>49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">
      <c r="A25" s="28"/>
      <c r="B25" s="22"/>
      <c r="C25" s="22"/>
      <c r="D25" s="22"/>
      <c r="E25" s="22"/>
      <c r="F25" s="22"/>
    </row>
    <row r="26" spans="1:7" ht="12">
      <c r="A26" s="38" t="s">
        <v>50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">
      <c r="A27" s="38" t="s">
        <v>51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">
      <c r="A28" s="38"/>
      <c r="B28" s="31"/>
      <c r="C28" s="31"/>
      <c r="D28" s="48"/>
      <c r="E28" s="31"/>
      <c r="F28" s="31"/>
      <c r="G28" s="31"/>
    </row>
    <row r="29" spans="1:7" s="21" customFormat="1" ht="12">
      <c r="A29" s="47" t="s">
        <v>52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">
      <c r="A30" s="47" t="s">
        <v>53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">
      <c r="A31" s="47" t="s">
        <v>54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">
      <c r="A32" s="38" t="s">
        <v>55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zoomScalePageLayoutView="0" workbookViewId="0" topLeftCell="P1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56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57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58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59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60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61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62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63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64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65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66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2.75" thickBot="1">
      <c r="A12" s="119" t="s">
        <v>67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5.75" thickTop="1">
      <c r="A13" s="65" t="s">
        <v>68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">
      <c r="A14" s="75" t="s">
        <v>69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">
      <c r="A15" s="76" t="s">
        <v>70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">
      <c r="A16" s="76" t="s">
        <v>71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">
      <c r="A17" s="77"/>
    </row>
    <row r="18" spans="1:74" s="60" customFormat="1" ht="12">
      <c r="A18" s="76" t="s">
        <v>72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">
      <c r="A19" s="76" t="s">
        <v>73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">
      <c r="A20" s="76" t="s">
        <v>74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">
      <c r="A21" s="77"/>
    </row>
    <row r="22" spans="1:74" s="61" customFormat="1" ht="12">
      <c r="A22" s="110" t="s">
        <v>75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">
      <c r="A23" s="78" t="s">
        <v>76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">
      <c r="A24" s="77"/>
    </row>
    <row r="25" spans="1:74" s="95" customFormat="1" ht="13.5" thickBot="1">
      <c r="A25" s="44" t="s">
        <v>77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5.75" thickTop="1">
      <c r="A26" s="80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">
      <c r="A27" s="77" t="s">
        <v>79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">
      <c r="A28" s="77" t="s">
        <v>80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">
      <c r="A29" s="77"/>
    </row>
    <row r="30" spans="1:74" s="94" customFormat="1" ht="13.5" thickBot="1">
      <c r="A30" s="44" t="s">
        <v>81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5.75" thickTop="1">
      <c r="A31" s="80" t="s">
        <v>82</v>
      </c>
      <c r="B31" s="83"/>
    </row>
    <row r="32" spans="1:63" s="51" customFormat="1" ht="12">
      <c r="A32" s="77" t="s">
        <v>83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">
      <c r="A33" s="84" t="s">
        <v>84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">
      <c r="A34" s="84" t="s">
        <v>85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">
      <c r="A35" s="84" t="s">
        <v>86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">
      <c r="A36" s="84" t="s">
        <v>87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">
      <c r="A37" s="84" t="s">
        <v>88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">
      <c r="A38" s="84" t="s">
        <v>89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">
      <c r="A39" s="84" t="s">
        <v>90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">
      <c r="A40" s="84" t="s">
        <v>91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">
      <c r="A41" s="84" t="s">
        <v>92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">
      <c r="A42" s="84" t="s">
        <v>93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">
      <c r="A43" s="84" t="s">
        <v>94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">
      <c r="A44" s="85" t="s">
        <v>95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">
      <c r="A45" s="85" t="s">
        <v>96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">
      <c r="A46" s="85" t="s">
        <v>97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">
      <c r="A47" s="85" t="s">
        <v>98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">
      <c r="A48" s="77"/>
    </row>
    <row r="49" spans="1:74" s="37" customFormat="1" ht="13.5" thickBot="1">
      <c r="A49" s="44" t="s">
        <v>99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5.75" thickTop="1">
      <c r="A50" s="80" t="s">
        <v>100</v>
      </c>
    </row>
    <row r="51" spans="1:74" s="51" customFormat="1" ht="12">
      <c r="A51" s="77" t="s">
        <v>101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">
      <c r="A52" s="77" t="s">
        <v>102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">
      <c r="A53" s="77" t="s">
        <v>103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">
      <c r="A54" s="77" t="s">
        <v>104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">
      <c r="A55" s="77" t="s">
        <v>105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">
      <c r="A56" s="77" t="s">
        <v>106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">
      <c r="A57" s="77" t="s">
        <v>107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">
      <c r="A58" s="77" t="s">
        <v>108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">
      <c r="A59" s="87" t="s">
        <v>109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">
      <c r="A60" s="77" t="s">
        <v>110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">
      <c r="A61" s="77" t="s">
        <v>111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">
      <c r="A62" s="132" t="s">
        <v>112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3.5" thickBot="1">
      <c r="A63" s="44" t="s">
        <v>113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5.75" thickTop="1">
      <c r="A64" s="65" t="s">
        <v>114</v>
      </c>
    </row>
    <row r="65" spans="1:74" s="43" customFormat="1" ht="12">
      <c r="A65" s="42" t="s">
        <v>115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">
      <c r="A66" s="42" t="s">
        <v>116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">
      <c r="A67" s="42"/>
      <c r="D67" s="59">
        <v>0</v>
      </c>
    </row>
    <row r="68" spans="1:74" s="37" customFormat="1" ht="13.5" thickBot="1">
      <c r="A68" s="44" t="s">
        <v>117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5.75" thickTop="1">
      <c r="A69" s="65" t="s">
        <v>118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">
      <c r="A70" s="62" t="s">
        <v>119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">
      <c r="A71" s="62" t="s">
        <v>120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">
      <c r="A72" s="63"/>
    </row>
    <row r="73" spans="1:74" s="93" customFormat="1" ht="13.5" thickBot="1">
      <c r="A73" s="92" t="s">
        <v>121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5.75" thickTop="1">
      <c r="A74" s="68" t="s">
        <v>122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">
      <c r="A75" s="87" t="s">
        <v>123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">
      <c r="A76" s="87" t="s">
        <v>124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">
      <c r="A77" s="87" t="s">
        <v>125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">
      <c r="A78" s="87" t="s">
        <v>126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">
      <c r="A79" s="87" t="s">
        <v>127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">
      <c r="A81" s="87" t="s">
        <v>128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">
      <c r="A82" s="87" t="s">
        <v>129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">
      <c r="A83" s="87"/>
    </row>
    <row r="84" spans="1:74" s="51" customFormat="1" ht="12">
      <c r="A84" s="77" t="s">
        <v>130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">
      <c r="A85" s="77" t="s">
        <v>131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">
      <c r="A86" s="90" t="s">
        <v>132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">
      <c r="A87" s="75" t="s">
        <v>133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">
      <c r="A88" s="75" t="s">
        <v>134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">
      <c r="A89" s="75" t="s">
        <v>135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">
      <c r="A90" s="75" t="s">
        <v>136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">
      <c r="A91" s="75" t="s">
        <v>137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">
      <c r="A92" s="75" t="s">
        <v>138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">
      <c r="A93" s="75" t="s">
        <v>139</v>
      </c>
      <c r="B93" s="59">
        <f>INVESTMENT</f>
        <v>30000000</v>
      </c>
    </row>
    <row r="94" spans="1:74" s="59" customFormat="1" ht="12">
      <c r="A94" s="75" t="s">
        <v>140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">
      <c r="A95" s="87"/>
    </row>
    <row r="96" spans="1:74" s="109" customFormat="1" ht="12.75" customHeight="1">
      <c r="A96" s="107" t="s">
        <v>141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142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">
      <c r="A98" s="91" t="s">
        <v>143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">
      <c r="A99" s="104" t="s">
        <v>144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.75">
      <c r="A100" s="103" t="s">
        <v>145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.75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">
      <c r="A102" s="75" t="s">
        <v>146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">
      <c r="A103" s="75" t="s">
        <v>147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">
      <c r="A104" s="75" t="s">
        <v>148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">
      <c r="A105" s="75" t="s">
        <v>149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.75">
      <c r="A106" s="125" t="s">
        <v>150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">
      <c r="A107" s="75"/>
    </row>
    <row r="108" spans="1:74" s="127" customFormat="1" ht="12.75">
      <c r="A108" s="126" t="s">
        <v>151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">
      <c r="A109" s="75"/>
    </row>
    <row r="110" spans="1:74" s="59" customFormat="1" ht="12.75">
      <c r="A110" s="125" t="s">
        <v>152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.75">
      <c r="A111" s="125"/>
    </row>
    <row r="112" spans="1:74" s="59" customFormat="1" ht="12.75">
      <c r="A112" s="125" t="s">
        <v>153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.75">
      <c r="A113" s="126" t="s">
        <v>154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">
      <c r="A114" s="75"/>
    </row>
    <row r="115" spans="1:74" s="59" customFormat="1" ht="12.75">
      <c r="A115" s="125" t="s">
        <v>155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">
      <c r="A116" s="75"/>
    </row>
    <row r="117" spans="1:74" s="59" customFormat="1" ht="12.75">
      <c r="A117" s="125" t="s">
        <v>156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">
      <c r="A118" s="75"/>
    </row>
    <row r="119" spans="1:74" s="59" customFormat="1" ht="12.75">
      <c r="A119" s="125" t="s">
        <v>157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">
      <c r="A120" s="75"/>
    </row>
    <row r="121" spans="1:74" s="129" customFormat="1" ht="12.75">
      <c r="A121" s="128" t="s">
        <v>158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">
      <c r="A122" s="104" t="s">
        <v>159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.75">
      <c r="A123" s="122" t="s">
        <v>160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.75">
      <c r="A124" s="124" t="s">
        <v>161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.75">
      <c r="A125" s="125" t="s">
        <v>162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.75">
      <c r="A126" s="125"/>
    </row>
    <row r="127" spans="1:74" s="59" customFormat="1" ht="12.75">
      <c r="A127" s="125" t="s">
        <v>163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.75">
      <c r="A128" s="125" t="s">
        <v>164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.75">
      <c r="A129" s="124" t="s">
        <v>165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.75">
      <c r="A130" s="125" t="s">
        <v>166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.75">
      <c r="A131" s="125"/>
    </row>
    <row r="132" spans="1:74" s="127" customFormat="1" ht="12.75">
      <c r="A132" s="126" t="s">
        <v>167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">
      <c r="A133" s="75"/>
    </row>
    <row r="134" s="59" customFormat="1" ht="12.75">
      <c r="A134" s="125" t="s">
        <v>168</v>
      </c>
    </row>
    <row r="135" spans="1:74" s="59" customFormat="1" ht="12">
      <c r="A135" s="75" t="s">
        <v>169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">
      <c r="A136" s="75" t="s">
        <v>170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">
      <c r="A137" s="75"/>
    </row>
    <row r="138" spans="1:74" s="129" customFormat="1" ht="12.75">
      <c r="A138" s="128" t="s">
        <v>171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">
      <c r="A139" s="35"/>
      <c r="B139" s="41"/>
    </row>
    <row r="140" spans="1:2" s="36" customFormat="1" ht="12">
      <c r="A140" s="35"/>
      <c r="B140" s="41"/>
    </row>
    <row r="141" spans="1:63" s="105" customFormat="1" ht="15">
      <c r="A141" s="104" t="s">
        <v>172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.75">
      <c r="A143" s="103" t="s">
        <v>173</v>
      </c>
      <c r="B143" s="101"/>
    </row>
    <row r="144" spans="1:74" s="64" customFormat="1" ht="12">
      <c r="A144" s="87" t="s">
        <v>174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">
      <c r="A145" s="87" t="s">
        <v>175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">
      <c r="A146" s="87" t="s">
        <v>176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">
      <c r="A147" s="87" t="s">
        <v>177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.75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">
      <c r="A149" s="87"/>
      <c r="B149" s="101"/>
    </row>
    <row r="150" spans="1:2" s="64" customFormat="1" ht="12.75">
      <c r="A150" s="103" t="s">
        <v>178</v>
      </c>
      <c r="B150" s="101"/>
    </row>
    <row r="151" spans="1:74" s="64" customFormat="1" ht="12">
      <c r="A151" s="87" t="s">
        <v>179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.75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">
      <c r="A153" s="87"/>
      <c r="B153" s="101"/>
    </row>
    <row r="154" spans="1:2" s="64" customFormat="1" ht="12.75">
      <c r="A154" s="103" t="s">
        <v>180</v>
      </c>
      <c r="B154" s="101"/>
    </row>
    <row r="155" spans="1:3" s="64" customFormat="1" ht="12">
      <c r="A155" s="87" t="s">
        <v>181</v>
      </c>
      <c r="B155" s="101"/>
      <c r="C155" s="64">
        <f>C87</f>
        <v>0</v>
      </c>
    </row>
    <row r="156" spans="1:74" s="64" customFormat="1" ht="12">
      <c r="A156" s="87" t="s">
        <v>182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.75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">
      <c r="A158" s="87"/>
      <c r="B158" s="101"/>
    </row>
    <row r="159" spans="1:74" s="116" customFormat="1" ht="12.75">
      <c r="A159" s="114" t="s">
        <v>183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">
      <c r="A160" s="35"/>
      <c r="B160" s="41"/>
    </row>
    <row r="161" spans="1:2" s="36" customFormat="1" ht="12">
      <c r="A161" s="35"/>
      <c r="B161" s="41"/>
    </row>
    <row r="162" spans="1:2" s="36" customFormat="1" ht="12">
      <c r="A162" s="35"/>
      <c r="B162" s="41"/>
    </row>
    <row r="163" spans="1:2" s="36" customFormat="1" ht="12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3" sqref="S33"/>
    </sheetView>
  </sheetViews>
  <sheetFormatPr defaultColWidth="11.421875" defaultRowHeight="12.75"/>
  <cols>
    <col min="1" max="14" width="6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1">
      <selection activeCell="F94" sqref="F94"/>
    </sheetView>
  </sheetViews>
  <sheetFormatPr defaultColWidth="11.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6" max="7" width="11.421875" style="0" customWidth="1"/>
    <col min="8" max="8" width="17.28125" style="0" customWidth="1"/>
  </cols>
  <sheetData>
    <row r="3" ht="12.75">
      <c r="A3" s="3" t="s">
        <v>184</v>
      </c>
    </row>
    <row r="5" spans="3:6" ht="12">
      <c r="C5" s="21" t="s">
        <v>185</v>
      </c>
      <c r="D5" s="21" t="s">
        <v>186</v>
      </c>
      <c r="E5" t="s">
        <v>187</v>
      </c>
      <c r="F5" t="s">
        <v>188</v>
      </c>
    </row>
    <row r="6" spans="1:6" ht="12">
      <c r="A6" t="s">
        <v>189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">
      <c r="A7" t="s">
        <v>190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191</v>
      </c>
    </row>
    <row r="8" spans="1:6" ht="12">
      <c r="A8" t="s">
        <v>192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">
      <c r="A9" t="s">
        <v>193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">
      <c r="A10" t="s">
        <v>194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195</v>
      </c>
    </row>
    <row r="11" spans="1:6" ht="12">
      <c r="A11" s="18" t="s">
        <v>196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">
      <c r="A12" s="6" t="s">
        <v>197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">
      <c r="A13" s="6" t="s">
        <v>198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">
      <c r="F14" s="34">
        <f>SUM(F6:F13)</f>
        <v>2000</v>
      </c>
      <c r="G14" t="s">
        <v>199</v>
      </c>
    </row>
    <row r="15" spans="2:4" ht="12">
      <c r="B15" t="s">
        <v>200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1.421875" style="0" customWidth="1"/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</cols>
  <sheetData>
    <row r="1" ht="12.75">
      <c r="A1" s="3" t="s">
        <v>201</v>
      </c>
    </row>
    <row r="2" ht="12.75">
      <c r="A2" s="3"/>
    </row>
    <row r="3" spans="1:5" ht="12.75">
      <c r="A3" s="3" t="s">
        <v>202</v>
      </c>
      <c r="E3" s="19">
        <v>1500000</v>
      </c>
    </row>
    <row r="4" spans="1:5" ht="12.75">
      <c r="A4" s="3"/>
      <c r="E4"/>
    </row>
    <row r="5" spans="1:5" ht="12.75">
      <c r="A5" t="s">
        <v>203</v>
      </c>
      <c r="B5" s="3"/>
      <c r="D5" s="13"/>
      <c r="E5" s="19">
        <v>400000</v>
      </c>
    </row>
    <row r="6" spans="1:5" ht="12">
      <c r="A6" t="s">
        <v>204</v>
      </c>
      <c r="E6" s="19">
        <v>100000</v>
      </c>
    </row>
    <row r="7" spans="1:5" ht="12.75">
      <c r="A7" t="s">
        <v>205</v>
      </c>
      <c r="D7" s="13"/>
      <c r="E7" s="19">
        <v>200000</v>
      </c>
    </row>
    <row r="8" ht="12">
      <c r="E8"/>
    </row>
    <row r="9" ht="12">
      <c r="E9"/>
    </row>
    <row r="10" spans="1:5" ht="12">
      <c r="A10" t="s">
        <v>206</v>
      </c>
      <c r="E10" s="19">
        <f>SUM(E3:E7)</f>
        <v>2200000</v>
      </c>
    </row>
    <row r="13" ht="12">
      <c r="D13" s="12"/>
    </row>
    <row r="15" ht="12">
      <c r="D15" s="12"/>
    </row>
    <row r="16" spans="1:5" ht="12">
      <c r="A16" t="s">
        <v>207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Barbara</cp:lastModifiedBy>
  <cp:lastPrinted>2014-08-08T21:20:56Z</cp:lastPrinted>
  <dcterms:created xsi:type="dcterms:W3CDTF">2003-09-23T20:33:11Z</dcterms:created>
  <dcterms:modified xsi:type="dcterms:W3CDTF">2017-09-06T14:23:58Z</dcterms:modified>
  <cp:category/>
  <cp:version/>
  <cp:contentType/>
  <cp:contentStatus/>
</cp:coreProperties>
</file>